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28" i="1"/>
  <c r="E27"/>
  <c r="E19"/>
  <c r="E20"/>
  <c r="E21"/>
  <c r="E22"/>
  <c r="E23"/>
  <c r="E24"/>
  <c r="E25"/>
  <c r="E26"/>
  <c r="E18"/>
  <c r="B52"/>
  <c r="B51"/>
  <c r="B50" s="1"/>
  <c r="F50" s="1"/>
  <c r="F52"/>
  <c r="B49"/>
  <c r="B48"/>
  <c r="B47"/>
  <c r="F48"/>
  <c r="F49"/>
  <c r="F54"/>
  <c r="F55"/>
  <c r="F56"/>
  <c r="F47"/>
  <c r="B53"/>
  <c r="F53" s="1"/>
  <c r="B43"/>
  <c r="B42"/>
  <c r="B41"/>
  <c r="B40"/>
  <c r="B39"/>
  <c r="B38"/>
  <c r="B37"/>
  <c r="F8"/>
  <c r="F7"/>
  <c r="F6"/>
  <c r="F5"/>
  <c r="F4"/>
  <c r="F3"/>
  <c r="F9" s="1"/>
  <c r="B14"/>
  <c r="E14" s="1"/>
  <c r="B13"/>
  <c r="E13" s="1"/>
  <c r="E84" s="1"/>
  <c r="B9"/>
  <c r="B33"/>
  <c r="B32"/>
  <c r="B31"/>
  <c r="F61"/>
  <c r="F60"/>
  <c r="F74"/>
  <c r="F71"/>
  <c r="B62" l="1"/>
  <c r="F51"/>
  <c r="F57" s="1"/>
  <c r="F15"/>
  <c r="B81"/>
  <c r="F80"/>
  <c r="B65"/>
  <c r="F65" s="1"/>
  <c r="B66" s="1"/>
  <c r="F73"/>
  <c r="B82"/>
  <c r="F82" s="1"/>
  <c r="F81"/>
  <c r="F79"/>
  <c r="F78"/>
  <c r="F42"/>
  <c r="F40"/>
  <c r="F33"/>
  <c r="F31"/>
  <c r="F43"/>
  <c r="F72"/>
  <c r="F39"/>
  <c r="F83" l="1"/>
  <c r="F38"/>
  <c r="F41"/>
  <c r="B70"/>
  <c r="F70" s="1"/>
  <c r="B69"/>
  <c r="F69" s="1"/>
  <c r="F37"/>
  <c r="F44" s="1"/>
  <c r="F32"/>
  <c r="F34" s="1"/>
  <c r="F84" l="1"/>
  <c r="E85" s="1"/>
  <c r="F75"/>
  <c r="B86" s="1"/>
</calcChain>
</file>

<file path=xl/sharedStrings.xml><?xml version="1.0" encoding="utf-8"?>
<sst xmlns="http://schemas.openxmlformats.org/spreadsheetml/2006/main" count="119" uniqueCount="61">
  <si>
    <t>DIETAS</t>
  </si>
  <si>
    <t>UNIDADES</t>
  </si>
  <si>
    <t>PRECIO</t>
  </si>
  <si>
    <t>CONCEPTO</t>
  </si>
  <si>
    <t>COMITÉ ORGANIZADOR</t>
  </si>
  <si>
    <t>TOTAL</t>
  </si>
  <si>
    <t>GASTOS</t>
  </si>
  <si>
    <t>SUBTOTAL</t>
  </si>
  <si>
    <t>MÁRKETING Y PUBLICIDAD</t>
  </si>
  <si>
    <t>Visitas culturales</t>
  </si>
  <si>
    <t>Pack de bienvenida</t>
  </si>
  <si>
    <t>Agua</t>
  </si>
  <si>
    <t>OCIO</t>
  </si>
  <si>
    <t>TOTAL PRESUPUESTO</t>
  </si>
  <si>
    <t>PONENTES</t>
  </si>
  <si>
    <t>AZAFATAS/OS</t>
  </si>
  <si>
    <t>INVITADOS Y EMPRESAS</t>
  </si>
  <si>
    <t>Coffee Breaks</t>
  </si>
  <si>
    <t>Acreditaciones</t>
  </si>
  <si>
    <t>MISCELÁNEA</t>
  </si>
  <si>
    <t>Decoración salón de actos</t>
  </si>
  <si>
    <t>Montaje stands</t>
  </si>
  <si>
    <t>Obsequio ponentes y empresas</t>
  </si>
  <si>
    <t>Material azafatos</t>
  </si>
  <si>
    <t>Photocall+Rollers</t>
  </si>
  <si>
    <t>Dípticos y cartelería</t>
  </si>
  <si>
    <t>Envío cartelería</t>
  </si>
  <si>
    <t>Impresión y fotocopias</t>
  </si>
  <si>
    <t>TRANSPORTE</t>
  </si>
  <si>
    <t>Autocar visitas culturales</t>
  </si>
  <si>
    <t>Autocar transporte a la Universidad</t>
  </si>
  <si>
    <t>ALOJAMIENTO Y DESAYUNO</t>
  </si>
  <si>
    <t>PARTICIPANTES</t>
  </si>
  <si>
    <t>Alojamiento día 1</t>
  </si>
  <si>
    <t>Alojamiento día 2</t>
  </si>
  <si>
    <t>Alojamiento día 3</t>
  </si>
  <si>
    <t>CUOTAS DE INSCRIPCIÓN</t>
  </si>
  <si>
    <t>Inscripción sin alojamiento</t>
  </si>
  <si>
    <t>Inscripción con alojamiento</t>
  </si>
  <si>
    <t>ASISTENTES CON ALOJAMIENTO</t>
  </si>
  <si>
    <t>ASISTENTES SIN ALOJAMIENTO</t>
  </si>
  <si>
    <t>INGRESOS</t>
  </si>
  <si>
    <t>COLABORACIONES</t>
  </si>
  <si>
    <t>Consejo Social</t>
  </si>
  <si>
    <t>Universidad</t>
  </si>
  <si>
    <t>Centro</t>
  </si>
  <si>
    <t>Departamento</t>
  </si>
  <si>
    <t>Delegación</t>
  </si>
  <si>
    <t>Co-organizador</t>
  </si>
  <si>
    <t>Ayuntamiento</t>
  </si>
  <si>
    <t>Empresa 1</t>
  </si>
  <si>
    <t>Empresa 2</t>
  </si>
  <si>
    <t>Comida día 1</t>
  </si>
  <si>
    <t>Comida día 2</t>
  </si>
  <si>
    <t>Comida día 3</t>
  </si>
  <si>
    <t xml:space="preserve">Cena día 1 </t>
  </si>
  <si>
    <t>Cena día 2</t>
  </si>
  <si>
    <t>Cena día 3</t>
  </si>
  <si>
    <t>TOTAL BALANCE</t>
  </si>
  <si>
    <t>Comprobación:</t>
  </si>
  <si>
    <t>Empresa 3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</si>
</sst>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1"/>
      <color theme="1"/>
      <name val="Calibri"/>
      <family val="2"/>
      <scheme val="minor"/>
    </font>
    <font>
      <sz val="9"/>
      <color rgb="FFFFFFFF"/>
      <name val="Roboto"/>
    </font>
    <font>
      <sz val="10"/>
      <color rgb="FFFFFFFF"/>
      <name val="Roboto"/>
    </font>
    <font>
      <sz val="10"/>
      <color theme="1"/>
      <name val="Roboto"/>
    </font>
    <font>
      <sz val="9"/>
      <color rgb="FF000000"/>
      <name val="Roboto"/>
    </font>
    <font>
      <sz val="10"/>
      <color rgb="FF000000"/>
      <name val="Roboto"/>
    </font>
    <font>
      <b/>
      <i/>
      <sz val="9"/>
      <color rgb="FFFFFFFF"/>
      <name val="Roboto"/>
    </font>
    <font>
      <b/>
      <i/>
      <sz val="10"/>
      <color rgb="FFFFFFFF"/>
      <name val="Roboto"/>
    </font>
    <font>
      <b/>
      <sz val="10"/>
      <color theme="0"/>
      <name val="Roboto"/>
    </font>
    <font>
      <b/>
      <i/>
      <sz val="9"/>
      <color theme="0"/>
      <name val="Roboto"/>
    </font>
    <font>
      <sz val="9"/>
      <color theme="0"/>
      <name val="Roboto"/>
    </font>
    <font>
      <sz val="9"/>
      <color theme="1"/>
      <name val="Roboto"/>
    </font>
    <font>
      <b/>
      <i/>
      <sz val="9"/>
      <color theme="1"/>
      <name val="Roboto"/>
    </font>
  </fonts>
  <fills count="13">
    <fill>
      <patternFill patternType="none"/>
    </fill>
    <fill>
      <patternFill patternType="gray125"/>
    </fill>
    <fill>
      <patternFill patternType="solid">
        <fgColor rgb="FFFF781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CA7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4" xfId="0" applyFont="1" applyFill="1" applyBorder="1" applyAlignment="1">
      <alignment horizontal="left" vertical="center" readingOrder="1"/>
    </xf>
    <xf numFmtId="0" fontId="1" fillId="2" borderId="5" xfId="0" applyFont="1" applyFill="1" applyBorder="1" applyAlignment="1">
      <alignment horizontal="left" vertical="center" readingOrder="1"/>
    </xf>
    <xf numFmtId="0" fontId="1" fillId="0" borderId="0" xfId="0" applyFont="1" applyFill="1" applyBorder="1" applyAlignment="1">
      <alignment horizontal="left" vertical="center" readingOrder="1"/>
    </xf>
    <xf numFmtId="0" fontId="2" fillId="9" borderId="1" xfId="0" applyFont="1" applyFill="1" applyBorder="1" applyAlignment="1">
      <alignment vertical="center" readingOrder="1"/>
    </xf>
    <xf numFmtId="0" fontId="2" fillId="9" borderId="0" xfId="0" applyFont="1" applyFill="1" applyBorder="1" applyAlignment="1">
      <alignment vertical="center" readingOrder="1"/>
    </xf>
    <xf numFmtId="0" fontId="3" fillId="0" borderId="0" xfId="0" applyFont="1" applyAlignment="1">
      <alignment vertical="center"/>
    </xf>
    <xf numFmtId="0" fontId="4" fillId="5" borderId="2" xfId="0" applyFont="1" applyFill="1" applyBorder="1" applyAlignment="1">
      <alignment horizontal="left" vertical="center" readingOrder="1"/>
    </xf>
    <xf numFmtId="0" fontId="1" fillId="5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readingOrder="1"/>
    </xf>
    <xf numFmtId="0" fontId="5" fillId="8" borderId="0" xfId="0" applyFont="1" applyFill="1" applyBorder="1" applyAlignment="1">
      <alignment vertical="center" readingOrder="1"/>
    </xf>
    <xf numFmtId="164" fontId="2" fillId="8" borderId="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readingOrder="1"/>
    </xf>
    <xf numFmtId="0" fontId="6" fillId="2" borderId="3" xfId="0" applyFont="1" applyFill="1" applyBorder="1" applyAlignment="1">
      <alignment horizontal="center" vertical="center" readingOrder="1"/>
    </xf>
    <xf numFmtId="0" fontId="6" fillId="0" borderId="0" xfId="0" applyFont="1" applyFill="1" applyBorder="1" applyAlignment="1">
      <alignment horizontal="center" vertical="center" readingOrder="1"/>
    </xf>
    <xf numFmtId="0" fontId="7" fillId="9" borderId="1" xfId="0" applyFont="1" applyFill="1" applyBorder="1" applyAlignment="1">
      <alignment vertical="center" readingOrder="1"/>
    </xf>
    <xf numFmtId="0" fontId="7" fillId="9" borderId="0" xfId="0" applyFont="1" applyFill="1" applyBorder="1" applyAlignment="1">
      <alignment vertical="center" readingOrder="1"/>
    </xf>
    <xf numFmtId="164" fontId="7" fillId="9" borderId="6" xfId="0" applyNumberFormat="1" applyFont="1" applyFill="1" applyBorder="1" applyAlignment="1">
      <alignment horizontal="center" vertical="center" readingOrder="1"/>
    </xf>
    <xf numFmtId="0" fontId="8" fillId="0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11" fillId="7" borderId="3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4" fontId="11" fillId="11" borderId="3" xfId="0" applyNumberFormat="1" applyFont="1" applyFill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11" fillId="11" borderId="0" xfId="0" applyNumberFormat="1" applyFont="1" applyFill="1" applyBorder="1" applyAlignment="1">
      <alignment horizontal="center" vertical="center"/>
    </xf>
    <xf numFmtId="164" fontId="11" fillId="7" borderId="0" xfId="0" applyNumberFormat="1" applyFont="1" applyFill="1" applyBorder="1" applyAlignment="1">
      <alignment horizontal="center" vertical="center"/>
    </xf>
    <xf numFmtId="164" fontId="8" fillId="10" borderId="0" xfId="0" applyNumberFormat="1" applyFont="1" applyFill="1" applyBorder="1" applyAlignment="1">
      <alignment horizontal="center" vertical="center"/>
    </xf>
    <xf numFmtId="164" fontId="8" fillId="12" borderId="0" xfId="0" applyNumberFormat="1" applyFont="1" applyFill="1" applyAlignment="1">
      <alignment horizontal="center" vertical="center"/>
    </xf>
    <xf numFmtId="0" fontId="10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00080"/>
      <color rgb="FFDEBDFF"/>
      <color rgb="FFCC99FF"/>
      <color rgb="FFD000D0"/>
      <color rgb="FFFFC1C1"/>
      <color rgb="FFFF9999"/>
      <color rgb="FFFFCCCC"/>
      <color rgb="FFFFCA7D"/>
      <color rgb="FFFF6600"/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6"/>
  <sheetViews>
    <sheetView tabSelected="1" topLeftCell="A73" zoomScaleNormal="100" workbookViewId="0">
      <selection activeCell="F29" sqref="F29"/>
    </sheetView>
  </sheetViews>
  <sheetFormatPr baseColWidth="10" defaultRowHeight="12.95" customHeight="1"/>
  <cols>
    <col min="1" max="1" width="32.140625" style="6" bestFit="1" customWidth="1"/>
    <col min="2" max="2" width="11.7109375" style="6" customWidth="1"/>
    <col min="3" max="3" width="1.7109375" style="6" customWidth="1"/>
    <col min="4" max="4" width="11.7109375" style="6" customWidth="1"/>
    <col min="5" max="5" width="15.7109375" style="6" customWidth="1"/>
    <col min="6" max="6" width="15.7109375" style="29" customWidth="1"/>
    <col min="7" max="16384" width="11.42578125" style="6"/>
  </cols>
  <sheetData>
    <row r="2" spans="1:6" ht="12.95" customHeight="1">
      <c r="A2" s="1" t="s">
        <v>32</v>
      </c>
      <c r="B2" s="2"/>
      <c r="C2" s="3"/>
      <c r="D2" s="4" t="s">
        <v>13</v>
      </c>
      <c r="E2" s="5"/>
      <c r="F2" s="5"/>
    </row>
    <row r="3" spans="1:6" ht="12.95" customHeight="1">
      <c r="A3" s="7" t="s">
        <v>39</v>
      </c>
      <c r="B3" s="8">
        <v>120</v>
      </c>
      <c r="C3" s="9"/>
      <c r="D3" s="10" t="s">
        <v>31</v>
      </c>
      <c r="E3" s="11"/>
      <c r="F3" s="12">
        <f>E34</f>
        <v>0</v>
      </c>
    </row>
    <row r="4" spans="1:6" ht="12.95" customHeight="1">
      <c r="A4" s="7" t="s">
        <v>40</v>
      </c>
      <c r="B4" s="8">
        <v>80</v>
      </c>
      <c r="C4" s="9"/>
      <c r="D4" s="10" t="s">
        <v>0</v>
      </c>
      <c r="E4" s="11"/>
      <c r="F4" s="12">
        <f>E44</f>
        <v>0</v>
      </c>
    </row>
    <row r="5" spans="1:6" ht="12.95" customHeight="1">
      <c r="A5" s="7" t="s">
        <v>4</v>
      </c>
      <c r="B5" s="8">
        <v>7</v>
      </c>
      <c r="C5" s="9"/>
      <c r="D5" s="10" t="s">
        <v>28</v>
      </c>
      <c r="E5" s="11"/>
      <c r="F5" s="12" t="str">
        <f>A62</f>
        <v>SUBTOTAL</v>
      </c>
    </row>
    <row r="6" spans="1:6" ht="12.95" customHeight="1">
      <c r="A6" s="7" t="s">
        <v>15</v>
      </c>
      <c r="B6" s="8">
        <v>8</v>
      </c>
      <c r="C6" s="9"/>
      <c r="D6" s="10" t="s">
        <v>12</v>
      </c>
      <c r="E6" s="11"/>
      <c r="F6" s="12" t="str">
        <f>A66</f>
        <v>SUBTOTAL</v>
      </c>
    </row>
    <row r="7" spans="1:6" ht="12.95" customHeight="1">
      <c r="A7" s="7" t="s">
        <v>14</v>
      </c>
      <c r="B7" s="8">
        <v>15</v>
      </c>
      <c r="C7" s="9"/>
      <c r="D7" s="10" t="s">
        <v>8</v>
      </c>
      <c r="E7" s="11"/>
      <c r="F7" s="12">
        <f>E75</f>
        <v>0</v>
      </c>
    </row>
    <row r="8" spans="1:6" ht="12.95" customHeight="1">
      <c r="A8" s="7" t="s">
        <v>16</v>
      </c>
      <c r="B8" s="8">
        <v>10</v>
      </c>
      <c r="C8" s="9"/>
      <c r="D8" s="10" t="s">
        <v>19</v>
      </c>
      <c r="E8" s="11"/>
      <c r="F8" s="12">
        <f>E83</f>
        <v>0</v>
      </c>
    </row>
    <row r="9" spans="1:6" ht="12.95" customHeight="1">
      <c r="A9" s="13" t="s">
        <v>5</v>
      </c>
      <c r="B9" s="14">
        <f>B3+B5+B6+B7+B8+B4</f>
        <v>240</v>
      </c>
      <c r="C9" s="15"/>
      <c r="D9" s="16" t="s">
        <v>5</v>
      </c>
      <c r="E9" s="17"/>
      <c r="F9" s="18">
        <f>SUM(F3:F8)</f>
        <v>0</v>
      </c>
    </row>
    <row r="10" spans="1:6" ht="8.1" customHeight="1">
      <c r="A10" s="19"/>
      <c r="B10" s="19"/>
      <c r="C10" s="19"/>
      <c r="D10" s="19"/>
      <c r="E10" s="19"/>
      <c r="F10" s="19"/>
    </row>
    <row r="11" spans="1:6" ht="12" customHeight="1">
      <c r="A11" s="20" t="s">
        <v>36</v>
      </c>
      <c r="B11" s="20"/>
      <c r="C11" s="20"/>
      <c r="D11" s="20"/>
      <c r="E11" s="20"/>
      <c r="F11" s="20"/>
    </row>
    <row r="12" spans="1:6" ht="12" customHeight="1">
      <c r="A12" s="21" t="s">
        <v>3</v>
      </c>
      <c r="B12" s="21" t="s">
        <v>1</v>
      </c>
      <c r="C12" s="21"/>
      <c r="D12" s="21" t="s">
        <v>2</v>
      </c>
      <c r="E12" s="21" t="s">
        <v>41</v>
      </c>
      <c r="F12" s="21" t="s">
        <v>6</v>
      </c>
    </row>
    <row r="13" spans="1:6" ht="12" customHeight="1">
      <c r="A13" s="22" t="s">
        <v>38</v>
      </c>
      <c r="B13" s="23">
        <f>B3</f>
        <v>120</v>
      </c>
      <c r="C13" s="23"/>
      <c r="D13" s="24">
        <v>125</v>
      </c>
      <c r="E13" s="30">
        <f>D13*B13</f>
        <v>15000</v>
      </c>
      <c r="F13" s="25"/>
    </row>
    <row r="14" spans="1:6" ht="12" customHeight="1">
      <c r="A14" s="22" t="s">
        <v>37</v>
      </c>
      <c r="B14" s="23">
        <f>B4</f>
        <v>80</v>
      </c>
      <c r="C14" s="23"/>
      <c r="D14" s="24">
        <v>50</v>
      </c>
      <c r="E14" s="30">
        <f>D14*B14</f>
        <v>4000</v>
      </c>
      <c r="F14" s="25"/>
    </row>
    <row r="15" spans="1:6" ht="12" customHeight="1">
      <c r="A15" s="26" t="s">
        <v>7</v>
      </c>
      <c r="B15" s="26"/>
      <c r="C15" s="26"/>
      <c r="D15" s="26"/>
      <c r="E15" s="26"/>
      <c r="F15" s="27">
        <f>SUM(E13:E14)</f>
        <v>19000</v>
      </c>
    </row>
    <row r="16" spans="1:6" ht="12" customHeight="1">
      <c r="A16" s="20" t="s">
        <v>42</v>
      </c>
      <c r="B16" s="20"/>
      <c r="C16" s="20"/>
      <c r="D16" s="20"/>
      <c r="E16" s="20"/>
      <c r="F16" s="20"/>
    </row>
    <row r="17" spans="1:6" ht="12" customHeight="1">
      <c r="A17" s="21" t="s">
        <v>3</v>
      </c>
      <c r="B17" s="21" t="s">
        <v>1</v>
      </c>
      <c r="C17" s="21"/>
      <c r="D17" s="21" t="s">
        <v>2</v>
      </c>
      <c r="E17" s="21"/>
      <c r="F17" s="21" t="s">
        <v>6</v>
      </c>
    </row>
    <row r="18" spans="1:6" ht="12" customHeight="1">
      <c r="A18" s="22" t="s">
        <v>44</v>
      </c>
      <c r="B18" s="23">
        <v>1</v>
      </c>
      <c r="C18" s="19"/>
      <c r="D18" s="24">
        <v>750</v>
      </c>
      <c r="E18" s="30">
        <f>D18*B18</f>
        <v>750</v>
      </c>
      <c r="F18" s="25"/>
    </row>
    <row r="19" spans="1:6" ht="12" customHeight="1">
      <c r="A19" s="22" t="s">
        <v>43</v>
      </c>
      <c r="B19" s="23">
        <v>1</v>
      </c>
      <c r="C19" s="19"/>
      <c r="D19" s="24">
        <v>300</v>
      </c>
      <c r="E19" s="30">
        <f t="shared" ref="E19:E27" si="0">D19*B19</f>
        <v>300</v>
      </c>
      <c r="F19" s="25"/>
    </row>
    <row r="20" spans="1:6" ht="12" customHeight="1">
      <c r="A20" s="22" t="s">
        <v>45</v>
      </c>
      <c r="B20" s="23">
        <v>1</v>
      </c>
      <c r="C20" s="19"/>
      <c r="D20" s="24">
        <v>1000</v>
      </c>
      <c r="E20" s="30">
        <f t="shared" si="0"/>
        <v>1000</v>
      </c>
      <c r="F20" s="25"/>
    </row>
    <row r="21" spans="1:6" ht="12" customHeight="1">
      <c r="A21" s="22" t="s">
        <v>46</v>
      </c>
      <c r="B21" s="23">
        <v>1</v>
      </c>
      <c r="C21" s="19"/>
      <c r="D21" s="24">
        <v>300</v>
      </c>
      <c r="E21" s="30">
        <f t="shared" si="0"/>
        <v>300</v>
      </c>
      <c r="F21" s="25"/>
    </row>
    <row r="22" spans="1:6" ht="12" customHeight="1">
      <c r="A22" s="22" t="s">
        <v>47</v>
      </c>
      <c r="B22" s="23">
        <v>1</v>
      </c>
      <c r="C22" s="19"/>
      <c r="D22" s="24">
        <v>250</v>
      </c>
      <c r="E22" s="30">
        <f t="shared" si="0"/>
        <v>250</v>
      </c>
      <c r="F22" s="25"/>
    </row>
    <row r="23" spans="1:6" ht="12" customHeight="1">
      <c r="A23" s="22" t="s">
        <v>48</v>
      </c>
      <c r="B23" s="23">
        <v>1</v>
      </c>
      <c r="C23" s="19"/>
      <c r="D23" s="24">
        <v>250</v>
      </c>
      <c r="E23" s="30">
        <f t="shared" si="0"/>
        <v>250</v>
      </c>
      <c r="F23" s="25"/>
    </row>
    <row r="24" spans="1:6" ht="12" customHeight="1">
      <c r="A24" s="22" t="s">
        <v>49</v>
      </c>
      <c r="B24" s="23">
        <v>1</v>
      </c>
      <c r="C24" s="19"/>
      <c r="D24" s="24">
        <v>75</v>
      </c>
      <c r="E24" s="30">
        <f t="shared" si="0"/>
        <v>75</v>
      </c>
      <c r="F24" s="25"/>
    </row>
    <row r="25" spans="1:6" ht="12" customHeight="1">
      <c r="A25" s="22" t="s">
        <v>50</v>
      </c>
      <c r="B25" s="23">
        <v>1</v>
      </c>
      <c r="C25" s="19"/>
      <c r="D25" s="24">
        <v>1000</v>
      </c>
      <c r="E25" s="30">
        <f t="shared" si="0"/>
        <v>1000</v>
      </c>
      <c r="F25" s="25"/>
    </row>
    <row r="26" spans="1:6" ht="12" customHeight="1">
      <c r="A26" s="22" t="s">
        <v>51</v>
      </c>
      <c r="B26" s="23">
        <v>1</v>
      </c>
      <c r="C26" s="19"/>
      <c r="D26" s="24">
        <v>5000</v>
      </c>
      <c r="E26" s="30">
        <f t="shared" si="0"/>
        <v>5000</v>
      </c>
      <c r="F26" s="25"/>
    </row>
    <row r="27" spans="1:6" ht="12" customHeight="1">
      <c r="A27" s="32" t="s">
        <v>60</v>
      </c>
      <c r="B27" s="23">
        <v>1</v>
      </c>
      <c r="C27" s="19"/>
      <c r="D27" s="24">
        <v>800</v>
      </c>
      <c r="E27" s="33">
        <f t="shared" si="0"/>
        <v>800</v>
      </c>
      <c r="F27" s="34"/>
    </row>
    <row r="28" spans="1:6" ht="12" customHeight="1">
      <c r="A28" s="26" t="s">
        <v>7</v>
      </c>
      <c r="B28" s="26"/>
      <c r="C28" s="26"/>
      <c r="D28" s="26"/>
      <c r="E28" s="26"/>
      <c r="F28" s="27">
        <f>SUM(E18:E27)</f>
        <v>9725</v>
      </c>
    </row>
    <row r="29" spans="1:6" ht="12" customHeight="1">
      <c r="A29" s="31" t="s">
        <v>31</v>
      </c>
      <c r="B29" s="31"/>
      <c r="C29" s="31"/>
      <c r="D29" s="31"/>
      <c r="E29" s="31"/>
      <c r="F29" s="31"/>
    </row>
    <row r="30" spans="1:6" ht="12" customHeight="1">
      <c r="A30" s="21" t="s">
        <v>3</v>
      </c>
      <c r="B30" s="21" t="s">
        <v>1</v>
      </c>
      <c r="C30" s="21"/>
      <c r="D30" s="21" t="s">
        <v>2</v>
      </c>
      <c r="E30" s="21"/>
      <c r="F30" s="21" t="s">
        <v>6</v>
      </c>
    </row>
    <row r="31" spans="1:6" ht="12" customHeight="1">
      <c r="A31" s="22" t="s">
        <v>33</v>
      </c>
      <c r="B31" s="23">
        <f>B3</f>
        <v>120</v>
      </c>
      <c r="C31" s="23"/>
      <c r="D31" s="24">
        <v>21</v>
      </c>
      <c r="E31" s="33"/>
      <c r="F31" s="25">
        <f>D31*B31</f>
        <v>2520</v>
      </c>
    </row>
    <row r="32" spans="1:6" ht="12" customHeight="1">
      <c r="A32" s="22" t="s">
        <v>34</v>
      </c>
      <c r="B32" s="23">
        <f>B3</f>
        <v>120</v>
      </c>
      <c r="C32" s="23"/>
      <c r="D32" s="24">
        <v>21</v>
      </c>
      <c r="E32" s="33"/>
      <c r="F32" s="25">
        <f>D32*B32</f>
        <v>2520</v>
      </c>
    </row>
    <row r="33" spans="1:6" ht="12" customHeight="1">
      <c r="A33" s="22" t="s">
        <v>35</v>
      </c>
      <c r="B33" s="23">
        <f>B3</f>
        <v>120</v>
      </c>
      <c r="C33" s="23"/>
      <c r="D33" s="24">
        <v>21</v>
      </c>
      <c r="E33" s="33"/>
      <c r="F33" s="25">
        <f>D33*B33</f>
        <v>2520</v>
      </c>
    </row>
    <row r="34" spans="1:6" ht="12" customHeight="1">
      <c r="A34" s="26" t="s">
        <v>7</v>
      </c>
      <c r="B34" s="26"/>
      <c r="C34" s="26"/>
      <c r="D34" s="26"/>
      <c r="E34" s="26"/>
      <c r="F34" s="27">
        <f>-SUM(F31:F33)</f>
        <v>-7560</v>
      </c>
    </row>
    <row r="35" spans="1:6" ht="12" customHeight="1">
      <c r="A35" s="20" t="s">
        <v>0</v>
      </c>
      <c r="B35" s="20"/>
      <c r="C35" s="20"/>
      <c r="D35" s="20"/>
      <c r="E35" s="20"/>
      <c r="F35" s="20"/>
    </row>
    <row r="36" spans="1:6" ht="12" customHeight="1">
      <c r="A36" s="21" t="s">
        <v>3</v>
      </c>
      <c r="B36" s="21" t="s">
        <v>1</v>
      </c>
      <c r="C36" s="21"/>
      <c r="D36" s="21" t="s">
        <v>2</v>
      </c>
      <c r="E36" s="21"/>
      <c r="F36" s="21" t="s">
        <v>6</v>
      </c>
    </row>
    <row r="37" spans="1:6" ht="12" customHeight="1">
      <c r="A37" s="22" t="s">
        <v>52</v>
      </c>
      <c r="B37" s="23">
        <f>B3+B4</f>
        <v>200</v>
      </c>
      <c r="C37" s="23"/>
      <c r="D37" s="24">
        <v>5.4</v>
      </c>
      <c r="E37" s="33"/>
      <c r="F37" s="25">
        <f>D37*B37</f>
        <v>1080</v>
      </c>
    </row>
    <row r="38" spans="1:6" ht="12" customHeight="1">
      <c r="A38" s="22" t="s">
        <v>53</v>
      </c>
      <c r="B38" s="23">
        <f>B3+B4</f>
        <v>200</v>
      </c>
      <c r="C38" s="23"/>
      <c r="D38" s="24">
        <v>5.4</v>
      </c>
      <c r="E38" s="33"/>
      <c r="F38" s="25">
        <f>D38*B38</f>
        <v>1080</v>
      </c>
    </row>
    <row r="39" spans="1:6" ht="12" customHeight="1">
      <c r="A39" s="22" t="s">
        <v>54</v>
      </c>
      <c r="B39" s="23">
        <f>B3+B4</f>
        <v>200</v>
      </c>
      <c r="C39" s="23"/>
      <c r="D39" s="24">
        <v>5.4</v>
      </c>
      <c r="E39" s="33"/>
      <c r="F39" s="25">
        <f>D39*B39</f>
        <v>1080</v>
      </c>
    </row>
    <row r="40" spans="1:6" ht="12" customHeight="1">
      <c r="A40" s="22" t="s">
        <v>55</v>
      </c>
      <c r="B40" s="23">
        <f>B3+B4</f>
        <v>200</v>
      </c>
      <c r="C40" s="23"/>
      <c r="D40" s="24">
        <v>7.5</v>
      </c>
      <c r="E40" s="33"/>
      <c r="F40" s="25">
        <f>D40*B40</f>
        <v>1500</v>
      </c>
    </row>
    <row r="41" spans="1:6" ht="12" customHeight="1">
      <c r="A41" s="22" t="s">
        <v>56</v>
      </c>
      <c r="B41" s="23">
        <f>B3+B4</f>
        <v>200</v>
      </c>
      <c r="C41" s="23"/>
      <c r="D41" s="24">
        <v>11.5</v>
      </c>
      <c r="E41" s="33"/>
      <c r="F41" s="25">
        <f>D41*B41</f>
        <v>2300</v>
      </c>
    </row>
    <row r="42" spans="1:6" ht="12" customHeight="1">
      <c r="A42" s="22" t="s">
        <v>57</v>
      </c>
      <c r="B42" s="23">
        <f>B3+B4</f>
        <v>200</v>
      </c>
      <c r="C42" s="23"/>
      <c r="D42" s="24">
        <v>23.75</v>
      </c>
      <c r="E42" s="33"/>
      <c r="F42" s="25">
        <f>D42*B42</f>
        <v>4750</v>
      </c>
    </row>
    <row r="43" spans="1:6" ht="12" customHeight="1">
      <c r="A43" s="22" t="s">
        <v>17</v>
      </c>
      <c r="B43" s="23">
        <f>(B3+B4)*6</f>
        <v>1200</v>
      </c>
      <c r="C43" s="23"/>
      <c r="D43" s="24">
        <v>2.9</v>
      </c>
      <c r="E43" s="33"/>
      <c r="F43" s="25">
        <f>D43*B43</f>
        <v>3480</v>
      </c>
    </row>
    <row r="44" spans="1:6" ht="12" customHeight="1">
      <c r="A44" s="26" t="s">
        <v>7</v>
      </c>
      <c r="B44" s="26"/>
      <c r="C44" s="26"/>
      <c r="D44" s="26"/>
      <c r="E44" s="26"/>
      <c r="F44" s="27">
        <f>-SUM(F37:F43)</f>
        <v>-15270</v>
      </c>
    </row>
    <row r="45" spans="1:6" ht="12" customHeight="1">
      <c r="A45" s="20" t="s">
        <v>0</v>
      </c>
      <c r="B45" s="20"/>
      <c r="C45" s="20"/>
      <c r="D45" s="20"/>
      <c r="E45" s="20"/>
      <c r="F45" s="20"/>
    </row>
    <row r="46" spans="1:6" ht="12" customHeight="1">
      <c r="A46" s="21" t="s">
        <v>3</v>
      </c>
      <c r="B46" s="21" t="s">
        <v>1</v>
      </c>
      <c r="C46" s="21"/>
      <c r="D46" s="21" t="s">
        <v>2</v>
      </c>
      <c r="E46" s="21"/>
      <c r="F46" s="21" t="s">
        <v>6</v>
      </c>
    </row>
    <row r="47" spans="1:6" ht="12" customHeight="1">
      <c r="A47" s="22" t="s">
        <v>52</v>
      </c>
      <c r="B47" s="23">
        <f>B5+B6+B8+5</f>
        <v>30</v>
      </c>
      <c r="C47" s="23"/>
      <c r="D47" s="24">
        <v>5.4</v>
      </c>
      <c r="E47" s="33"/>
      <c r="F47" s="25">
        <f>D47*B47</f>
        <v>162</v>
      </c>
    </row>
    <row r="48" spans="1:6" ht="12" customHeight="1">
      <c r="A48" s="22" t="s">
        <v>53</v>
      </c>
      <c r="B48" s="23">
        <f>B5+B6+B8+5</f>
        <v>30</v>
      </c>
      <c r="C48" s="23"/>
      <c r="D48" s="24">
        <v>5.4</v>
      </c>
      <c r="E48" s="33"/>
      <c r="F48" s="25">
        <f t="shared" ref="F48:F56" si="1">D48*B48</f>
        <v>162</v>
      </c>
    </row>
    <row r="49" spans="1:6" ht="12" customHeight="1">
      <c r="A49" s="22" t="s">
        <v>54</v>
      </c>
      <c r="B49" s="23">
        <f>B5+B6+B8+5</f>
        <v>30</v>
      </c>
      <c r="C49" s="23"/>
      <c r="D49" s="24">
        <v>5.4</v>
      </c>
      <c r="E49" s="33"/>
      <c r="F49" s="25">
        <f t="shared" si="1"/>
        <v>162</v>
      </c>
    </row>
    <row r="50" spans="1:6" ht="12" customHeight="1">
      <c r="A50" s="22" t="s">
        <v>55</v>
      </c>
      <c r="B50" s="23">
        <f>B51</f>
        <v>7</v>
      </c>
      <c r="C50" s="23"/>
      <c r="D50" s="24">
        <v>7.5</v>
      </c>
      <c r="E50" s="33"/>
      <c r="F50" s="25">
        <f t="shared" si="1"/>
        <v>52.5</v>
      </c>
    </row>
    <row r="51" spans="1:6" ht="12" customHeight="1">
      <c r="A51" s="22" t="s">
        <v>56</v>
      </c>
      <c r="B51" s="23">
        <f>B5</f>
        <v>7</v>
      </c>
      <c r="C51" s="23"/>
      <c r="D51" s="24">
        <v>11.5</v>
      </c>
      <c r="E51" s="33"/>
      <c r="F51" s="25">
        <f t="shared" si="1"/>
        <v>80.5</v>
      </c>
    </row>
    <row r="52" spans="1:6" ht="12" customHeight="1">
      <c r="A52" s="22" t="s">
        <v>57</v>
      </c>
      <c r="B52" s="23">
        <f>B5</f>
        <v>7</v>
      </c>
      <c r="C52" s="23"/>
      <c r="D52" s="24">
        <v>23.75</v>
      </c>
      <c r="E52" s="33"/>
      <c r="F52" s="25">
        <f t="shared" si="1"/>
        <v>166.25</v>
      </c>
    </row>
    <row r="53" spans="1:6" ht="12" customHeight="1">
      <c r="A53" s="22" t="s">
        <v>17</v>
      </c>
      <c r="B53" s="23">
        <f>B5*6+B7+B8*6</f>
        <v>117</v>
      </c>
      <c r="C53" s="23"/>
      <c r="D53" s="24">
        <v>2.9</v>
      </c>
      <c r="E53" s="33"/>
      <c r="F53" s="25">
        <f t="shared" si="1"/>
        <v>339.3</v>
      </c>
    </row>
    <row r="54" spans="1:6" ht="12" customHeight="1">
      <c r="A54" s="22" t="s">
        <v>33</v>
      </c>
      <c r="B54" s="23">
        <v>1</v>
      </c>
      <c r="C54" s="23"/>
      <c r="D54" s="24">
        <v>21</v>
      </c>
      <c r="E54" s="33"/>
      <c r="F54" s="25">
        <f t="shared" si="1"/>
        <v>21</v>
      </c>
    </row>
    <row r="55" spans="1:6" ht="12" customHeight="1">
      <c r="A55" s="22" t="s">
        <v>34</v>
      </c>
      <c r="B55" s="23">
        <v>2</v>
      </c>
      <c r="C55" s="23"/>
      <c r="D55" s="24">
        <v>21</v>
      </c>
      <c r="E55" s="33"/>
      <c r="F55" s="25">
        <f t="shared" si="1"/>
        <v>42</v>
      </c>
    </row>
    <row r="56" spans="1:6" ht="12" customHeight="1">
      <c r="A56" s="22" t="s">
        <v>35</v>
      </c>
      <c r="B56" s="23">
        <v>1</v>
      </c>
      <c r="C56" s="23"/>
      <c r="D56" s="24">
        <v>21</v>
      </c>
      <c r="E56" s="33"/>
      <c r="F56" s="25">
        <f t="shared" si="1"/>
        <v>21</v>
      </c>
    </row>
    <row r="57" spans="1:6" ht="12" customHeight="1">
      <c r="A57" s="26" t="s">
        <v>7</v>
      </c>
      <c r="B57" s="26"/>
      <c r="C57" s="26"/>
      <c r="D57" s="26"/>
      <c r="E57" s="26"/>
      <c r="F57" s="27">
        <f>-SUM(F47:F56)</f>
        <v>-1208.55</v>
      </c>
    </row>
    <row r="58" spans="1:6" ht="12" customHeight="1">
      <c r="A58" s="20" t="s">
        <v>28</v>
      </c>
      <c r="B58" s="20"/>
      <c r="C58" s="20"/>
      <c r="D58" s="20"/>
      <c r="E58" s="20"/>
      <c r="F58" s="20"/>
    </row>
    <row r="59" spans="1:6" ht="12" customHeight="1">
      <c r="A59" s="21" t="s">
        <v>3</v>
      </c>
      <c r="B59" s="21" t="s">
        <v>1</v>
      </c>
      <c r="C59" s="21"/>
      <c r="D59" s="21" t="s">
        <v>2</v>
      </c>
      <c r="E59" s="21"/>
      <c r="F59" s="21" t="s">
        <v>6</v>
      </c>
    </row>
    <row r="60" spans="1:6" ht="12" customHeight="1">
      <c r="A60" s="22" t="s">
        <v>29</v>
      </c>
      <c r="B60" s="23">
        <v>1</v>
      </c>
      <c r="C60" s="23"/>
      <c r="D60" s="24">
        <v>224</v>
      </c>
      <c r="E60" s="33"/>
      <c r="F60" s="25">
        <f>D60*B60</f>
        <v>224</v>
      </c>
    </row>
    <row r="61" spans="1:6" ht="12" customHeight="1">
      <c r="A61" s="22" t="s">
        <v>30</v>
      </c>
      <c r="B61" s="23">
        <v>1</v>
      </c>
      <c r="C61" s="23"/>
      <c r="D61" s="24">
        <v>230</v>
      </c>
      <c r="E61" s="33"/>
      <c r="F61" s="25">
        <f>D61*B61</f>
        <v>230</v>
      </c>
    </row>
    <row r="62" spans="1:6" ht="12" customHeight="1">
      <c r="A62" s="26" t="s">
        <v>7</v>
      </c>
      <c r="B62" s="28">
        <f>-SUM(F60:F61)</f>
        <v>-454</v>
      </c>
      <c r="C62" s="28"/>
      <c r="D62" s="28"/>
      <c r="E62" s="28"/>
      <c r="F62" s="28"/>
    </row>
    <row r="63" spans="1:6" ht="12" customHeight="1">
      <c r="A63" s="20" t="s">
        <v>12</v>
      </c>
      <c r="B63" s="20"/>
      <c r="C63" s="20"/>
      <c r="D63" s="20"/>
      <c r="E63" s="20"/>
      <c r="F63" s="20"/>
    </row>
    <row r="64" spans="1:6" ht="12" customHeight="1">
      <c r="A64" s="21" t="s">
        <v>3</v>
      </c>
      <c r="B64" s="21" t="s">
        <v>1</v>
      </c>
      <c r="C64" s="21"/>
      <c r="D64" s="21" t="s">
        <v>2</v>
      </c>
      <c r="E64" s="21"/>
      <c r="F64" s="21" t="s">
        <v>6</v>
      </c>
    </row>
    <row r="65" spans="1:6" ht="12" customHeight="1">
      <c r="A65" s="22" t="s">
        <v>9</v>
      </c>
      <c r="B65" s="23">
        <f>B3+B5+B4</f>
        <v>207</v>
      </c>
      <c r="C65" s="23"/>
      <c r="D65" s="24">
        <v>2</v>
      </c>
      <c r="E65" s="33"/>
      <c r="F65" s="25">
        <f>D65*B65</f>
        <v>414</v>
      </c>
    </row>
    <row r="66" spans="1:6" ht="12" customHeight="1">
      <c r="A66" s="26" t="s">
        <v>7</v>
      </c>
      <c r="B66" s="28">
        <f>-SUM(F65:F65)</f>
        <v>-414</v>
      </c>
      <c r="C66" s="28"/>
      <c r="D66" s="28"/>
      <c r="E66" s="28"/>
      <c r="F66" s="28"/>
    </row>
    <row r="67" spans="1:6" ht="12" customHeight="1">
      <c r="A67" s="20" t="s">
        <v>8</v>
      </c>
      <c r="B67" s="20"/>
      <c r="C67" s="20"/>
      <c r="D67" s="20"/>
      <c r="E67" s="20"/>
      <c r="F67" s="20"/>
    </row>
    <row r="68" spans="1:6" ht="12" customHeight="1">
      <c r="A68" s="21" t="s">
        <v>3</v>
      </c>
      <c r="B68" s="21" t="s">
        <v>1</v>
      </c>
      <c r="C68" s="21"/>
      <c r="D68" s="21" t="s">
        <v>2</v>
      </c>
      <c r="E68" s="21"/>
      <c r="F68" s="21" t="s">
        <v>6</v>
      </c>
    </row>
    <row r="69" spans="1:6" ht="12" customHeight="1">
      <c r="A69" s="22" t="s">
        <v>18</v>
      </c>
      <c r="B69" s="23">
        <f>B9</f>
        <v>240</v>
      </c>
      <c r="C69" s="23"/>
      <c r="D69" s="24">
        <v>1.5</v>
      </c>
      <c r="E69" s="33"/>
      <c r="F69" s="25">
        <f>D69*B69</f>
        <v>360</v>
      </c>
    </row>
    <row r="70" spans="1:6" ht="12" customHeight="1">
      <c r="A70" s="22" t="s">
        <v>10</v>
      </c>
      <c r="B70" s="23">
        <f>B9</f>
        <v>240</v>
      </c>
      <c r="C70" s="23"/>
      <c r="D70" s="24">
        <v>3.5</v>
      </c>
      <c r="E70" s="33"/>
      <c r="F70" s="25">
        <f>D70*B70</f>
        <v>840</v>
      </c>
    </row>
    <row r="71" spans="1:6" ht="12" customHeight="1">
      <c r="A71" s="22" t="s">
        <v>24</v>
      </c>
      <c r="B71" s="23">
        <v>1</v>
      </c>
      <c r="C71" s="23"/>
      <c r="D71" s="24">
        <v>80</v>
      </c>
      <c r="E71" s="33"/>
      <c r="F71" s="25">
        <f>D71*B71</f>
        <v>80</v>
      </c>
    </row>
    <row r="72" spans="1:6" ht="12" customHeight="1">
      <c r="A72" s="22" t="s">
        <v>25</v>
      </c>
      <c r="B72" s="23">
        <v>1</v>
      </c>
      <c r="C72" s="23"/>
      <c r="D72" s="24">
        <v>200</v>
      </c>
      <c r="E72" s="33"/>
      <c r="F72" s="25">
        <f>D72*B72</f>
        <v>200</v>
      </c>
    </row>
    <row r="73" spans="1:6" ht="12" customHeight="1">
      <c r="A73" s="22" t="s">
        <v>26</v>
      </c>
      <c r="B73" s="23">
        <v>1</v>
      </c>
      <c r="C73" s="23"/>
      <c r="D73" s="24">
        <v>130</v>
      </c>
      <c r="E73" s="33"/>
      <c r="F73" s="25">
        <f>D73*B73</f>
        <v>130</v>
      </c>
    </row>
    <row r="74" spans="1:6" ht="12" customHeight="1">
      <c r="A74" s="22" t="s">
        <v>27</v>
      </c>
      <c r="B74" s="23">
        <v>1</v>
      </c>
      <c r="C74" s="23"/>
      <c r="D74" s="24">
        <v>20</v>
      </c>
      <c r="E74" s="33"/>
      <c r="F74" s="25">
        <f>D74*B74</f>
        <v>20</v>
      </c>
    </row>
    <row r="75" spans="1:6" ht="12" customHeight="1">
      <c r="A75" s="26" t="s">
        <v>7</v>
      </c>
      <c r="B75" s="26"/>
      <c r="C75" s="26"/>
      <c r="D75" s="26"/>
      <c r="E75" s="26"/>
      <c r="F75" s="27">
        <f>-SUM(F69:F74)</f>
        <v>-1630</v>
      </c>
    </row>
    <row r="76" spans="1:6" ht="12" customHeight="1">
      <c r="A76" s="20" t="s">
        <v>19</v>
      </c>
      <c r="B76" s="20"/>
      <c r="C76" s="20"/>
      <c r="D76" s="20"/>
      <c r="E76" s="20"/>
      <c r="F76" s="20"/>
    </row>
    <row r="77" spans="1:6" ht="12" customHeight="1">
      <c r="A77" s="21" t="s">
        <v>3</v>
      </c>
      <c r="B77" s="21" t="s">
        <v>1</v>
      </c>
      <c r="C77" s="21"/>
      <c r="D77" s="21" t="s">
        <v>2</v>
      </c>
      <c r="E77" s="21"/>
      <c r="F77" s="21" t="s">
        <v>6</v>
      </c>
    </row>
    <row r="78" spans="1:6" ht="12" customHeight="1">
      <c r="A78" s="22" t="s">
        <v>20</v>
      </c>
      <c r="B78" s="23">
        <v>1</v>
      </c>
      <c r="C78" s="23"/>
      <c r="D78" s="24">
        <v>45</v>
      </c>
      <c r="E78" s="33"/>
      <c r="F78" s="25">
        <f>D78*B78</f>
        <v>45</v>
      </c>
    </row>
    <row r="79" spans="1:6" ht="12" customHeight="1">
      <c r="A79" s="22" t="s">
        <v>21</v>
      </c>
      <c r="B79" s="23">
        <v>1</v>
      </c>
      <c r="C79" s="23"/>
      <c r="D79" s="24">
        <v>1860</v>
      </c>
      <c r="E79" s="33"/>
      <c r="F79" s="25">
        <f>D79*B79</f>
        <v>1860</v>
      </c>
    </row>
    <row r="80" spans="1:6" ht="12" customHeight="1">
      <c r="A80" s="22" t="s">
        <v>11</v>
      </c>
      <c r="B80" s="23">
        <v>700</v>
      </c>
      <c r="C80" s="23"/>
      <c r="D80" s="24">
        <v>0.08</v>
      </c>
      <c r="E80" s="33"/>
      <c r="F80" s="25">
        <f>D80*B80</f>
        <v>56</v>
      </c>
    </row>
    <row r="81" spans="1:6" ht="12" customHeight="1">
      <c r="A81" s="22" t="s">
        <v>22</v>
      </c>
      <c r="B81" s="23">
        <f>B7+B8</f>
        <v>25</v>
      </c>
      <c r="C81" s="23"/>
      <c r="D81" s="24">
        <v>8</v>
      </c>
      <c r="E81" s="33"/>
      <c r="F81" s="25">
        <f>D81*B81</f>
        <v>200</v>
      </c>
    </row>
    <row r="82" spans="1:6" ht="12" customHeight="1">
      <c r="A82" s="22" t="s">
        <v>23</v>
      </c>
      <c r="B82" s="23">
        <f>B6</f>
        <v>8</v>
      </c>
      <c r="C82" s="23"/>
      <c r="D82" s="24">
        <v>3</v>
      </c>
      <c r="E82" s="33"/>
      <c r="F82" s="25">
        <f>D82*B82</f>
        <v>24</v>
      </c>
    </row>
    <row r="83" spans="1:6" ht="12" customHeight="1">
      <c r="A83" s="26" t="s">
        <v>7</v>
      </c>
      <c r="B83" s="26"/>
      <c r="C83" s="26"/>
      <c r="D83" s="26"/>
      <c r="E83" s="26"/>
      <c r="F83" s="27">
        <f>-SUM(F78:F82)</f>
        <v>-2185</v>
      </c>
    </row>
    <row r="84" spans="1:6" ht="15" customHeight="1">
      <c r="A84" s="37" t="s">
        <v>58</v>
      </c>
      <c r="B84" s="37"/>
      <c r="C84" s="37"/>
      <c r="D84" s="37"/>
      <c r="E84" s="35">
        <f>E13+E14+E18+E20+E19+E21+E22+E23+E26+E25+E24+E27</f>
        <v>28725</v>
      </c>
      <c r="F84" s="36">
        <f>F82+F81+F80+F79+F78+F74+F73+F72+F71+F70+F69+F65+F61+F60+F56+F55+F54+F53+F52+F51+F50+F49+F48+F47+F43+F42+F41+F40+F39+F38+F37+F33+F32+F31</f>
        <v>28721.55</v>
      </c>
    </row>
    <row r="85" spans="1:6" ht="15" customHeight="1">
      <c r="E85" s="39">
        <f>E84-F84</f>
        <v>3.4500000000007276</v>
      </c>
      <c r="F85" s="38"/>
    </row>
    <row r="86" spans="1:6" ht="12" customHeight="1">
      <c r="A86" s="6" t="s">
        <v>59</v>
      </c>
      <c r="B86" s="40">
        <f>F83+F75+B66+B62+F57+F44+F34+F28+F15</f>
        <v>3.4500000000007276</v>
      </c>
    </row>
  </sheetData>
  <mergeCells count="12">
    <mergeCell ref="E85:F85"/>
    <mergeCell ref="A58:F58"/>
    <mergeCell ref="B62:F62"/>
    <mergeCell ref="A11:F11"/>
    <mergeCell ref="A16:F16"/>
    <mergeCell ref="A45:F45"/>
    <mergeCell ref="A2:B2"/>
    <mergeCell ref="A35:F35"/>
    <mergeCell ref="A67:F67"/>
    <mergeCell ref="A63:F63"/>
    <mergeCell ref="B66:F66"/>
    <mergeCell ref="A76:F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</dc:creator>
  <cp:lastModifiedBy>Ariane</cp:lastModifiedBy>
  <cp:lastPrinted>2015-01-14T02:53:21Z</cp:lastPrinted>
  <dcterms:created xsi:type="dcterms:W3CDTF">2014-01-31T15:24:38Z</dcterms:created>
  <dcterms:modified xsi:type="dcterms:W3CDTF">2015-11-15T22:44:59Z</dcterms:modified>
</cp:coreProperties>
</file>